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480" yWindow="480" windowWidth="23900" windowHeight="17000" tabRatio="500" activeTab="1"/>
  </bookViews>
  <sheets>
    <sheet name="Corporate Rate Card - Travel" sheetId="2" r:id="rId1"/>
    <sheet name="Travel Plan - Finance" sheetId="3" r:id="rId2"/>
    <sheet name="Lookups" sheetId="4" r:id="rId3"/>
  </sheets>
  <definedNames>
    <definedName name="rngDestination">Lookups!$B$3:$B$15</definedName>
    <definedName name="rngMonth">Lookups!$E$3:$E$14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3" l="1"/>
  <c r="L6" i="3"/>
  <c r="N6" i="3"/>
  <c r="K7" i="3"/>
  <c r="L7" i="3"/>
  <c r="N7" i="3"/>
  <c r="K8" i="3"/>
  <c r="L8" i="3"/>
  <c r="N8" i="3"/>
  <c r="K9" i="3"/>
  <c r="L9" i="3"/>
  <c r="N9" i="3"/>
  <c r="K10" i="3"/>
  <c r="L10" i="3"/>
  <c r="N10" i="3"/>
  <c r="K11" i="3"/>
  <c r="L11" i="3"/>
  <c r="N11" i="3"/>
  <c r="K12" i="3"/>
  <c r="L12" i="3"/>
  <c r="N12" i="3"/>
  <c r="K13" i="3"/>
  <c r="L13" i="3"/>
  <c r="N13" i="3"/>
  <c r="K14" i="3"/>
  <c r="L14" i="3"/>
  <c r="N14" i="3"/>
  <c r="K15" i="3"/>
  <c r="L15" i="3"/>
  <c r="N15" i="3"/>
  <c r="K16" i="3"/>
  <c r="L16" i="3"/>
  <c r="N16" i="3"/>
  <c r="K17" i="3"/>
  <c r="L17" i="3"/>
  <c r="N17" i="3"/>
  <c r="K18" i="3"/>
  <c r="L18" i="3"/>
  <c r="N18" i="3"/>
  <c r="K19" i="3"/>
  <c r="L19" i="3"/>
  <c r="N19" i="3"/>
  <c r="N5" i="3"/>
  <c r="K5" i="3"/>
  <c r="L5" i="3"/>
  <c r="E5" i="3"/>
  <c r="G21" i="3"/>
  <c r="H21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K21" i="3"/>
  <c r="L21" i="3"/>
  <c r="M21" i="3"/>
  <c r="N21" i="3"/>
  <c r="J5" i="3"/>
  <c r="J21" i="3"/>
</calcChain>
</file>

<file path=xl/sharedStrings.xml><?xml version="1.0" encoding="utf-8"?>
<sst xmlns="http://schemas.openxmlformats.org/spreadsheetml/2006/main" count="89" uniqueCount="58">
  <si>
    <t>International</t>
  </si>
  <si>
    <t>Domestic</t>
  </si>
  <si>
    <t>New York</t>
  </si>
  <si>
    <t>London</t>
  </si>
  <si>
    <t>Hong Kong</t>
  </si>
  <si>
    <t>Wellington</t>
  </si>
  <si>
    <t>Auckland</t>
  </si>
  <si>
    <t>Christchurch</t>
  </si>
  <si>
    <t>Sydney</t>
  </si>
  <si>
    <t>Melbourne</t>
  </si>
  <si>
    <t>Brisbane</t>
  </si>
  <si>
    <t>Hobart</t>
  </si>
  <si>
    <t>Cairns</t>
  </si>
  <si>
    <t>Perth</t>
  </si>
  <si>
    <t>Adelaide</t>
  </si>
  <si>
    <t>Flight Costs</t>
  </si>
  <si>
    <t>Accommodation Costs</t>
  </si>
  <si>
    <t>Allowances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</si>
  <si>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</si>
  <si>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</si>
  <si>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</si>
  <si>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</si>
  <si>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</si>
  <si>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</si>
  <si>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</si>
  <si>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</si>
  <si>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</si>
  <si>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</si>
  <si>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</si>
  <si>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</si>
  <si>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</si>
  <si>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</si>
  <si>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</si>
  <si>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Total Travel Expenditure</t>
  </si>
  <si>
    <t>Travel Reason</t>
  </si>
  <si>
    <t>Type</t>
  </si>
  <si>
    <t>Destination</t>
  </si>
  <si>
    <t>No People</t>
  </si>
  <si>
    <t>No Nights</t>
  </si>
  <si>
    <t>Total Expenditure</t>
  </si>
  <si>
    <t>Transit Costs</t>
  </si>
  <si>
    <t>Month</t>
  </si>
  <si>
    <t>Department:</t>
  </si>
  <si>
    <t>Finance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</si>
  <si>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</si>
  <si>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</si>
  <si>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</si>
  <si>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</si>
  <si>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</si>
  <si>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</si>
  <si>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</si>
  <si>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</si>
  <si>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</si>
  <si>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</si>
  <si>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</si>
  <si>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</si>
  <si>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Conference Adelade</t>
  </si>
  <si>
    <t>FY15 Budget Template -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</si>
</sst>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theme="0"/>
      <name val="Calibri"/>
      <family val="2"/>
      <scheme val="minor"/>
    </font>
    <font>
      <sz val="1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4" xfId="0" quotePrefix="1" applyBorder="1"/>
    <xf numFmtId="0" fontId="0" fillId="0" borderId="5" xfId="0" quotePrefix="1" applyBorder="1"/>
    <xf numFmtId="0" fontId="0" fillId="0" borderId="6" xfId="0" quotePrefix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7" fillId="0" borderId="0" xfId="0" applyFont="1"/>
    <xf numFmtId="0" fontId="7" fillId="0" borderId="0" xfId="0" applyFont="1" applyAlignment="1">
      <alignment horizontal="left"/>
    </xf>
    <xf numFmtId="43" fontId="0" fillId="3" borderId="7" xfId="5" applyFont="1" applyFill="1" applyBorder="1"/>
    <xf numFmtId="43" fontId="0" fillId="0" borderId="8" xfId="5" applyFont="1" applyBorder="1"/>
    <xf numFmtId="43" fontId="0" fillId="3" borderId="10" xfId="5" applyFont="1" applyFill="1" applyBorder="1"/>
    <xf numFmtId="43" fontId="0" fillId="0" borderId="0" xfId="5" applyFont="1" applyBorder="1"/>
    <xf numFmtId="43" fontId="0" fillId="3" borderId="12" xfId="5" applyFont="1" applyFill="1" applyBorder="1"/>
    <xf numFmtId="43" fontId="0" fillId="0" borderId="13" xfId="5" applyFont="1" applyBorder="1"/>
    <xf numFmtId="43" fontId="0" fillId="0" borderId="0" xfId="5" applyFont="1"/>
    <xf numFmtId="43" fontId="0" fillId="0" borderId="15" xfId="5" applyFont="1" applyBorder="1"/>
    <xf numFmtId="0" fontId="0" fillId="3" borderId="8" xfId="0" applyFill="1" applyBorder="1"/>
    <xf numFmtId="0" fontId="0" fillId="3" borderId="0" xfId="0" applyFill="1" applyBorder="1"/>
    <xf numFmtId="0" fontId="0" fillId="3" borderId="13" xfId="0" applyFill="1" applyBorder="1"/>
    <xf numFmtId="165" fontId="0" fillId="0" borderId="8" xfId="5" applyNumberFormat="1" applyFont="1" applyBorder="1" applyAlignment="1">
      <alignment horizontal="center"/>
    </xf>
    <xf numFmtId="165" fontId="0" fillId="0" borderId="9" xfId="5" applyNumberFormat="1" applyFont="1" applyBorder="1" applyAlignment="1">
      <alignment horizontal="center"/>
    </xf>
    <xf numFmtId="165" fontId="0" fillId="0" borderId="0" xfId="5" applyNumberFormat="1" applyFont="1" applyBorder="1" applyAlignment="1">
      <alignment horizontal="center"/>
    </xf>
    <xf numFmtId="165" fontId="0" fillId="0" borderId="11" xfId="5" applyNumberFormat="1" applyFont="1" applyBorder="1" applyAlignment="1">
      <alignment horizontal="center"/>
    </xf>
    <xf numFmtId="165" fontId="0" fillId="0" borderId="13" xfId="5" applyNumberFormat="1" applyFont="1" applyBorder="1" applyAlignment="1">
      <alignment horizontal="center"/>
    </xf>
    <xf numFmtId="165" fontId="0" fillId="0" borderId="14" xfId="5" applyNumberFormat="1" applyFont="1" applyBorder="1" applyAlignment="1">
      <alignment horizontal="center"/>
    </xf>
    <xf numFmtId="165" fontId="0" fillId="0" borderId="0" xfId="5" applyNumberFormat="1" applyFont="1" applyAlignment="1">
      <alignment horizontal="center"/>
    </xf>
    <xf numFmtId="165" fontId="0" fillId="0" borderId="15" xfId="5" applyNumberFormat="1" applyFont="1" applyBorder="1" applyAlignment="1">
      <alignment horizontal="center"/>
    </xf>
    <xf numFmtId="43" fontId="0" fillId="4" borderId="8" xfId="5" applyFont="1" applyFill="1" applyBorder="1"/>
    <xf numFmtId="43" fontId="0" fillId="4" borderId="0" xfId="5" applyFont="1" applyFill="1" applyBorder="1"/>
    <xf numFmtId="43" fontId="0" fillId="4" borderId="13" xfId="5" applyFont="1" applyFill="1" applyBorder="1"/>
    <xf numFmtId="43" fontId="0" fillId="4" borderId="9" xfId="5" applyFont="1" applyFill="1" applyBorder="1"/>
    <xf numFmtId="43" fontId="0" fillId="4" borderId="11" xfId="5" applyFont="1" applyFill="1" applyBorder="1"/>
    <xf numFmtId="43" fontId="0" fillId="4" borderId="14" xfId="5" applyFont="1" applyFill="1" applyBorder="1"/>
  </cellXfs>
  <cellStyles count="28">
    <cellStyle name="Comma" xfId="5" builtinId="3"/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A16"/>
    </sheetView>
  </sheetViews>
  <sheetFormatPr baseColWidth="10" defaultRowHeight="15" x14ac:dyDescent="0"/>
  <cols>
    <col min="1" max="1" width="15.83203125" style="1" customWidth="1"/>
    <col min="2" max="16384" width="10.83203125" style="1"/>
  </cols>
  <sheetData>
    <row r="1" spans="1:4">
      <c r="B1" s="1" t="s">
        <v>15</v>
      </c>
      <c r="C1" s="1" t="s">
        <v>16</v>
      </c>
      <c r="D1" s="1" t="s">
        <v>17</v>
      </c>
    </row>
    <row r="2" spans="1:4">
      <c r="A2" s="2" t="s">
        <v>0</v>
      </c>
    </row>
    <row r="3" spans="1:4">
      <c r="A3" s="1" t="s">
        <v>6</v>
      </c>
      <c r="B3" s="1">
        <v>194</v>
      </c>
      <c r="C3" s="1">
        <v>250</v>
      </c>
      <c r="D3" s="1">
        <v>120</v>
      </c>
    </row>
    <row r="4" spans="1:4">
      <c r="A4" s="1" t="s">
        <v>7</v>
      </c>
      <c r="B4" s="1">
        <v>260</v>
      </c>
      <c r="C4" s="1">
        <v>250</v>
      </c>
      <c r="D4" s="1">
        <v>120</v>
      </c>
    </row>
    <row r="5" spans="1:4">
      <c r="A5" s="1" t="s">
        <v>4</v>
      </c>
      <c r="B5" s="1">
        <v>1316</v>
      </c>
      <c r="C5" s="1">
        <v>400</v>
      </c>
      <c r="D5" s="1">
        <v>180</v>
      </c>
    </row>
    <row r="6" spans="1:4">
      <c r="A6" s="1" t="s">
        <v>3</v>
      </c>
      <c r="B6" s="1">
        <v>3006</v>
      </c>
      <c r="C6" s="1">
        <v>400</v>
      </c>
      <c r="D6" s="1">
        <v>180</v>
      </c>
    </row>
    <row r="7" spans="1:4">
      <c r="A7" s="1" t="s">
        <v>2</v>
      </c>
      <c r="B7" s="1">
        <v>2269</v>
      </c>
      <c r="C7" s="1">
        <v>400</v>
      </c>
      <c r="D7" s="1">
        <v>180</v>
      </c>
    </row>
    <row r="8" spans="1:4">
      <c r="A8" s="1" t="s">
        <v>5</v>
      </c>
      <c r="B8" s="1">
        <v>291</v>
      </c>
      <c r="C8" s="1">
        <v>250</v>
      </c>
      <c r="D8" s="1">
        <v>120</v>
      </c>
    </row>
    <row r="9" spans="1:4">
      <c r="A9" s="2" t="s">
        <v>1</v>
      </c>
    </row>
    <row r="10" spans="1:4">
      <c r="A10" s="1" t="s">
        <v>14</v>
      </c>
      <c r="B10" s="1">
        <v>89</v>
      </c>
      <c r="C10" s="1">
        <v>200</v>
      </c>
      <c r="D10" s="1">
        <v>80</v>
      </c>
    </row>
    <row r="11" spans="1:4">
      <c r="A11" s="1" t="s">
        <v>10</v>
      </c>
      <c r="B11" s="1">
        <v>95</v>
      </c>
      <c r="C11" s="1">
        <v>200</v>
      </c>
      <c r="D11" s="1">
        <v>80</v>
      </c>
    </row>
    <row r="12" spans="1:4">
      <c r="A12" s="1" t="s">
        <v>12</v>
      </c>
      <c r="B12" s="1">
        <v>219</v>
      </c>
      <c r="C12" s="1">
        <v>200</v>
      </c>
      <c r="D12" s="1">
        <v>80</v>
      </c>
    </row>
    <row r="13" spans="1:4">
      <c r="A13" s="1" t="s">
        <v>11</v>
      </c>
      <c r="B13" s="1">
        <v>79</v>
      </c>
      <c r="C13" s="1">
        <v>200</v>
      </c>
      <c r="D13" s="1">
        <v>80</v>
      </c>
    </row>
    <row r="14" spans="1:4">
      <c r="A14" s="1" t="s">
        <v>9</v>
      </c>
      <c r="B14" s="1">
        <v>75</v>
      </c>
      <c r="C14" s="1">
        <v>200</v>
      </c>
      <c r="D14" s="1">
        <v>80</v>
      </c>
    </row>
    <row r="15" spans="1:4">
      <c r="A15" s="1" t="s">
        <v>13</v>
      </c>
      <c r="B15" s="1">
        <v>189</v>
      </c>
      <c r="C15" s="1">
        <v>200</v>
      </c>
      <c r="D15" s="1">
        <v>80</v>
      </c>
    </row>
    <row r="16" spans="1:4">
      <c r="A16" s="1" t="s">
        <v>8</v>
      </c>
      <c r="B16" s="1">
        <v>95</v>
      </c>
      <c r="C16" s="1">
        <v>200</v>
      </c>
      <c r="D16" s="1">
        <v>80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showGridLines="0" tabSelected="1" workbookViewId="0">
      <selection activeCell="G33" sqref="G33"/>
    </sheetView>
  </sheetViews>
  <sheetFormatPr baseColWidth="10" defaultRowHeight="15" x14ac:dyDescent="0"/>
  <cols>
    <col min="1" max="1" width="3.1640625" customWidth="1"/>
    <col min="2" max="2" width="4.1640625" customWidth="1"/>
    <col min="3" max="3" width="26.83203125" customWidth="1"/>
    <col min="5" max="5" width="12.5" customWidth="1"/>
    <col min="6" max="6" width="19.1640625" customWidth="1"/>
    <col min="9" max="9" width="3.83203125" customWidth="1"/>
    <col min="10" max="10" width="13" customWidth="1"/>
    <col min="15" max="15" width="3.5" customWidth="1"/>
  </cols>
  <sheetData>
    <row r="2" spans="2:14" ht="23">
      <c r="C2" s="21" t="s">
        <v>42</v>
      </c>
      <c r="D2" s="22" t="s">
        <v>43</v>
      </c>
      <c r="E2" s="22"/>
      <c r="F2" t="s">
        <v>57</v>
      </c>
    </row>
    <row r="4" spans="2:14" ht="30">
      <c r="C4" s="4" t="s">
        <v>34</v>
      </c>
      <c r="D4" s="5" t="s">
        <v>41</v>
      </c>
      <c r="E4" s="5" t="s">
        <v>35</v>
      </c>
      <c r="F4" s="5" t="s">
        <v>36</v>
      </c>
      <c r="G4" s="6" t="s">
        <v>37</v>
      </c>
      <c r="H4" s="7" t="s">
        <v>38</v>
      </c>
      <c r="I4" s="3"/>
      <c r="J4" s="8" t="s">
        <v>39</v>
      </c>
      <c r="K4" s="9" t="s">
        <v>15</v>
      </c>
      <c r="L4" s="9" t="s">
        <v>16</v>
      </c>
      <c r="M4" s="9" t="s">
        <v>40</v>
      </c>
      <c r="N4" s="10" t="s">
        <v>17</v>
      </c>
    </row>
    <row r="5" spans="2:14">
      <c r="B5" s="11" t="s">
        <v>18</v>
      </c>
      <c r="C5" s="14" t="s">
        <v>56</v>
      </c>
      <c r="D5" s="15" t="s">
        <v>44</v>
      </c>
      <c r="E5" s="31" t="str">
        <f>IFERROR(VLOOKUP($F5,Lookups!$B$3:$C$15,2,0),"")</f>
        <v>Domestic</v>
      </c>
      <c r="F5" s="15" t="s">
        <v>14</v>
      </c>
      <c r="G5" s="34">
        <v>1</v>
      </c>
      <c r="H5" s="35">
        <v>2</v>
      </c>
      <c r="J5" s="23">
        <f>SUM(K5:N5)</f>
        <v>649</v>
      </c>
      <c r="K5" s="42">
        <f>IF(F5&lt;&gt;"",VLOOKUP($F5,'Corporate Rate Card - Travel'!$A$3:$D$16,2,0)*$G5,0)</f>
        <v>89</v>
      </c>
      <c r="L5" s="42">
        <f>IF(F5&lt;&gt;"",VLOOKUP($F5,'Corporate Rate Card - Travel'!$A$3:$E$16,3,0)*$G5*$H5,0)</f>
        <v>400</v>
      </c>
      <c r="M5" s="24">
        <v>0</v>
      </c>
      <c r="N5" s="45">
        <f>IF(H5&lt;&gt;"",VLOOKUP($F5,'Corporate Rate Card - Travel'!$A$3:$E$16,4,0)*$G5*$H5,0)</f>
        <v>160</v>
      </c>
    </row>
    <row r="6" spans="2:14">
      <c r="B6" s="12" t="s">
        <v>19</v>
      </c>
      <c r="C6" s="16"/>
      <c r="D6" s="17"/>
      <c r="E6" s="32" t="str">
        <f>IFERROR(VLOOKUP(F6,Lookups!B4:C16,2,0),"")</f>
        <v/>
      </c>
      <c r="F6" s="17"/>
      <c r="G6" s="36"/>
      <c r="H6" s="37"/>
      <c r="J6" s="25">
        <f t="shared" ref="J6:J19" si="0">SUM(K6:N6)</f>
        <v>0</v>
      </c>
      <c r="K6" s="43">
        <f>IF(F6&lt;&gt;"",VLOOKUP($F6,'Corporate Rate Card - Travel'!$A$3:$D$16,2,0)*$G6,0)</f>
        <v>0</v>
      </c>
      <c r="L6" s="43">
        <f>IF(F6&lt;&gt;"",VLOOKUP($F6,'Corporate Rate Card - Travel'!$A$3:$E$16,3,0)*$G6*$H6,0)</f>
        <v>0</v>
      </c>
      <c r="M6" s="26">
        <v>0</v>
      </c>
      <c r="N6" s="46">
        <f>IF(H6&lt;&gt;"",VLOOKUP($F6,'Corporate Rate Card - Travel'!$A$3:$E$16,4,0)*$G6*$H6,0)</f>
        <v>0</v>
      </c>
    </row>
    <row r="7" spans="2:14">
      <c r="B7" s="12" t="s">
        <v>20</v>
      </c>
      <c r="C7" s="16"/>
      <c r="D7" s="17"/>
      <c r="E7" s="32" t="str">
        <f>IFERROR(VLOOKUP(F7,Lookups!B5:C17,2,0),"")</f>
        <v/>
      </c>
      <c r="F7" s="17"/>
      <c r="G7" s="36"/>
      <c r="H7" s="37"/>
      <c r="J7" s="25">
        <f t="shared" si="0"/>
        <v>0</v>
      </c>
      <c r="K7" s="43">
        <f>IF(F7&lt;&gt;"",VLOOKUP($F7,'Corporate Rate Card - Travel'!$A$3:$D$16,2,0)*$G7,0)</f>
        <v>0</v>
      </c>
      <c r="L7" s="43">
        <f>IF(F7&lt;&gt;"",VLOOKUP($F7,'Corporate Rate Card - Travel'!$A$3:$E$16,3,0)*$G7*$H7,0)</f>
        <v>0</v>
      </c>
      <c r="M7" s="26">
        <v>0</v>
      </c>
      <c r="N7" s="46">
        <f>IF(H7&lt;&gt;"",VLOOKUP($F7,'Corporate Rate Card - Travel'!$A$3:$E$16,4,0)*$G7*$H7,0)</f>
        <v>0</v>
      </c>
    </row>
    <row r="8" spans="2:14">
      <c r="B8" s="12" t="s">
        <v>21</v>
      </c>
      <c r="C8" s="16"/>
      <c r="D8" s="17"/>
      <c r="E8" s="32" t="str">
        <f>IFERROR(VLOOKUP(F8,Lookups!B6:C18,2,0),"")</f>
        <v/>
      </c>
      <c r="F8" s="17"/>
      <c r="G8" s="36"/>
      <c r="H8" s="37"/>
      <c r="J8" s="25">
        <f t="shared" si="0"/>
        <v>0</v>
      </c>
      <c r="K8" s="43">
        <f>IF(F8&lt;&gt;"",VLOOKUP($F8,'Corporate Rate Card - Travel'!$A$3:$D$16,2,0)*$G8,0)</f>
        <v>0</v>
      </c>
      <c r="L8" s="43">
        <f>IF(F8&lt;&gt;"",VLOOKUP($F8,'Corporate Rate Card - Travel'!$A$3:$E$16,3,0)*$G8*$H8,0)</f>
        <v>0</v>
      </c>
      <c r="M8" s="26">
        <v>0</v>
      </c>
      <c r="N8" s="46">
        <f>IF(H8&lt;&gt;"",VLOOKUP($F8,'Corporate Rate Card - Travel'!$A$3:$E$16,4,0)*$G8*$H8,0)</f>
        <v>0</v>
      </c>
    </row>
    <row r="9" spans="2:14">
      <c r="B9" s="12" t="s">
        <v>22</v>
      </c>
      <c r="C9" s="16"/>
      <c r="D9" s="17"/>
      <c r="E9" s="32" t="str">
        <f>IFERROR(VLOOKUP(F9,Lookups!B7:C19,2,0),"")</f>
        <v/>
      </c>
      <c r="F9" s="17"/>
      <c r="G9" s="36"/>
      <c r="H9" s="37"/>
      <c r="J9" s="25">
        <f t="shared" si="0"/>
        <v>0</v>
      </c>
      <c r="K9" s="43">
        <f>IF(F9&lt;&gt;"",VLOOKUP($F9,'Corporate Rate Card - Travel'!$A$3:$D$16,2,0)*$G9,0)</f>
        <v>0</v>
      </c>
      <c r="L9" s="43">
        <f>IF(F9&lt;&gt;"",VLOOKUP($F9,'Corporate Rate Card - Travel'!$A$3:$E$16,3,0)*$G9*$H9,0)</f>
        <v>0</v>
      </c>
      <c r="M9" s="26">
        <v>0</v>
      </c>
      <c r="N9" s="46">
        <f>IF(H9&lt;&gt;"",VLOOKUP($F9,'Corporate Rate Card - Travel'!$A$3:$E$16,4,0)*$G9*$H9,0)</f>
        <v>0</v>
      </c>
    </row>
    <row r="10" spans="2:14">
      <c r="B10" s="12" t="s">
        <v>23</v>
      </c>
      <c r="C10" s="16"/>
      <c r="D10" s="17"/>
      <c r="E10" s="32" t="str">
        <f>IFERROR(VLOOKUP(F10,Lookups!B8:C20,2,0),"")</f>
        <v/>
      </c>
      <c r="F10" s="17"/>
      <c r="G10" s="36"/>
      <c r="H10" s="37"/>
      <c r="J10" s="25">
        <f t="shared" si="0"/>
        <v>0</v>
      </c>
      <c r="K10" s="43">
        <f>IF(F10&lt;&gt;"",VLOOKUP($F10,'Corporate Rate Card - Travel'!$A$3:$D$16,2,0)*$G10,0)</f>
        <v>0</v>
      </c>
      <c r="L10" s="43">
        <f>IF(F10&lt;&gt;"",VLOOKUP($F10,'Corporate Rate Card - Travel'!$A$3:$E$16,3,0)*$G10*$H10,0)</f>
        <v>0</v>
      </c>
      <c r="M10" s="26">
        <v>0</v>
      </c>
      <c r="N10" s="46">
        <f>IF(H10&lt;&gt;"",VLOOKUP($F10,'Corporate Rate Card - Travel'!$A$3:$E$16,4,0)*$G10*$H10,0)</f>
        <v>0</v>
      </c>
    </row>
    <row r="11" spans="2:14">
      <c r="B11" s="12" t="s">
        <v>24</v>
      </c>
      <c r="C11" s="16"/>
      <c r="D11" s="17"/>
      <c r="E11" s="32" t="str">
        <f>IFERROR(VLOOKUP(F11,Lookups!B9:C21,2,0),"")</f>
        <v/>
      </c>
      <c r="F11" s="17"/>
      <c r="G11" s="36"/>
      <c r="H11" s="37"/>
      <c r="J11" s="25">
        <f t="shared" si="0"/>
        <v>0</v>
      </c>
      <c r="K11" s="43">
        <f>IF(F11&lt;&gt;"",VLOOKUP($F11,'Corporate Rate Card - Travel'!$A$3:$D$16,2,0)*$G11,0)</f>
        <v>0</v>
      </c>
      <c r="L11" s="43">
        <f>IF(F11&lt;&gt;"",VLOOKUP($F11,'Corporate Rate Card - Travel'!$A$3:$E$16,3,0)*$G11*$H11,0)</f>
        <v>0</v>
      </c>
      <c r="M11" s="26">
        <v>0</v>
      </c>
      <c r="N11" s="46">
        <f>IF(H11&lt;&gt;"",VLOOKUP($F11,'Corporate Rate Card - Travel'!$A$3:$E$16,4,0)*$G11*$H11,0)</f>
        <v>0</v>
      </c>
    </row>
    <row r="12" spans="2:14">
      <c r="B12" s="12" t="s">
        <v>25</v>
      </c>
      <c r="C12" s="16"/>
      <c r="D12" s="17"/>
      <c r="E12" s="32" t="str">
        <f>IFERROR(VLOOKUP(F12,Lookups!B10:C22,2,0),"")</f>
        <v/>
      </c>
      <c r="F12" s="17"/>
      <c r="G12" s="36"/>
      <c r="H12" s="37"/>
      <c r="J12" s="25">
        <f t="shared" si="0"/>
        <v>0</v>
      </c>
      <c r="K12" s="43">
        <f>IF(F12&lt;&gt;"",VLOOKUP($F12,'Corporate Rate Card - Travel'!$A$3:$D$16,2,0)*$G12,0)</f>
        <v>0</v>
      </c>
      <c r="L12" s="43">
        <f>IF(F12&lt;&gt;"",VLOOKUP($F12,'Corporate Rate Card - Travel'!$A$3:$E$16,3,0)*$G12*$H12,0)</f>
        <v>0</v>
      </c>
      <c r="M12" s="26">
        <v>0</v>
      </c>
      <c r="N12" s="46">
        <f>IF(H12&lt;&gt;"",VLOOKUP($F12,'Corporate Rate Card - Travel'!$A$3:$E$16,4,0)*$G12*$H12,0)</f>
        <v>0</v>
      </c>
    </row>
    <row r="13" spans="2:14">
      <c r="B13" s="12" t="s">
        <v>26</v>
      </c>
      <c r="C13" s="16"/>
      <c r="D13" s="17"/>
      <c r="E13" s="32" t="str">
        <f>IFERROR(VLOOKUP(F13,Lookups!B11:C23,2,0),"")</f>
        <v/>
      </c>
      <c r="F13" s="17"/>
      <c r="G13" s="36"/>
      <c r="H13" s="37"/>
      <c r="J13" s="25">
        <f t="shared" si="0"/>
        <v>0</v>
      </c>
      <c r="K13" s="43">
        <f>IF(F13&lt;&gt;"",VLOOKUP($F13,'Corporate Rate Card - Travel'!$A$3:$D$16,2,0)*$G13,0)</f>
        <v>0</v>
      </c>
      <c r="L13" s="43">
        <f>IF(F13&lt;&gt;"",VLOOKUP($F13,'Corporate Rate Card - Travel'!$A$3:$E$16,3,0)*$G13*$H13,0)</f>
        <v>0</v>
      </c>
      <c r="M13" s="26">
        <v>0</v>
      </c>
      <c r="N13" s="46">
        <f>IF(H13&lt;&gt;"",VLOOKUP($F13,'Corporate Rate Card - Travel'!$A$3:$E$16,4,0)*$G13*$H13,0)</f>
        <v>0</v>
      </c>
    </row>
    <row r="14" spans="2:14">
      <c r="B14" s="12" t="s">
        <v>27</v>
      </c>
      <c r="C14" s="16"/>
      <c r="D14" s="17"/>
      <c r="E14" s="32" t="str">
        <f>IFERROR(VLOOKUP(F14,Lookups!B12:C24,2,0),"")</f>
        <v/>
      </c>
      <c r="F14" s="17"/>
      <c r="G14" s="36"/>
      <c r="H14" s="37"/>
      <c r="J14" s="25">
        <f t="shared" si="0"/>
        <v>0</v>
      </c>
      <c r="K14" s="43">
        <f>IF(F14&lt;&gt;"",VLOOKUP($F14,'Corporate Rate Card - Travel'!$A$3:$D$16,2,0)*$G14,0)</f>
        <v>0</v>
      </c>
      <c r="L14" s="43">
        <f>IF(F14&lt;&gt;"",VLOOKUP($F14,'Corporate Rate Card - Travel'!$A$3:$E$16,3,0)*$G14*$H14,0)</f>
        <v>0</v>
      </c>
      <c r="M14" s="26">
        <v>0</v>
      </c>
      <c r="N14" s="46">
        <f>IF(H14&lt;&gt;"",VLOOKUP($F14,'Corporate Rate Card - Travel'!$A$3:$E$16,4,0)*$G14*$H14,0)</f>
        <v>0</v>
      </c>
    </row>
    <row r="15" spans="2:14">
      <c r="B15" s="12" t="s">
        <v>28</v>
      </c>
      <c r="C15" s="16"/>
      <c r="D15" s="17"/>
      <c r="E15" s="32" t="str">
        <f>IFERROR(VLOOKUP(F15,Lookups!B13:C25,2,0),"")</f>
        <v/>
      </c>
      <c r="F15" s="17"/>
      <c r="G15" s="36"/>
      <c r="H15" s="37"/>
      <c r="J15" s="25">
        <f t="shared" si="0"/>
        <v>0</v>
      </c>
      <c r="K15" s="43">
        <f>IF(F15&lt;&gt;"",VLOOKUP($F15,'Corporate Rate Card - Travel'!$A$3:$D$16,2,0)*$G15,0)</f>
        <v>0</v>
      </c>
      <c r="L15" s="43">
        <f>IF(F15&lt;&gt;"",VLOOKUP($F15,'Corporate Rate Card - Travel'!$A$3:$E$16,3,0)*$G15*$H15,0)</f>
        <v>0</v>
      </c>
      <c r="M15" s="26">
        <v>0</v>
      </c>
      <c r="N15" s="46">
        <f>IF(H15&lt;&gt;"",VLOOKUP($F15,'Corporate Rate Card - Travel'!$A$3:$E$16,4,0)*$G15*$H15,0)</f>
        <v>0</v>
      </c>
    </row>
    <row r="16" spans="2:14">
      <c r="B16" s="12" t="s">
        <v>29</v>
      </c>
      <c r="C16" s="16"/>
      <c r="D16" s="17"/>
      <c r="E16" s="32" t="str">
        <f>IFERROR(VLOOKUP(F16,Lookups!B14:C26,2,0),"")</f>
        <v/>
      </c>
      <c r="F16" s="17"/>
      <c r="G16" s="36"/>
      <c r="H16" s="37"/>
      <c r="J16" s="25">
        <f t="shared" si="0"/>
        <v>0</v>
      </c>
      <c r="K16" s="43">
        <f>IF(F16&lt;&gt;"",VLOOKUP($F16,'Corporate Rate Card - Travel'!$A$3:$D$16,2,0)*$G16,0)</f>
        <v>0</v>
      </c>
      <c r="L16" s="43">
        <f>IF(F16&lt;&gt;"",VLOOKUP($F16,'Corporate Rate Card - Travel'!$A$3:$E$16,3,0)*$G16*$H16,0)</f>
        <v>0</v>
      </c>
      <c r="M16" s="26">
        <v>0</v>
      </c>
      <c r="N16" s="46">
        <f>IF(H16&lt;&gt;"",VLOOKUP($F16,'Corporate Rate Card - Travel'!$A$3:$E$16,4,0)*$G16*$H16,0)</f>
        <v>0</v>
      </c>
    </row>
    <row r="17" spans="2:14">
      <c r="B17" s="12" t="s">
        <v>30</v>
      </c>
      <c r="C17" s="16"/>
      <c r="D17" s="17"/>
      <c r="E17" s="32" t="str">
        <f>IFERROR(VLOOKUP(F17,Lookups!B15:C27,2,0),"")</f>
        <v/>
      </c>
      <c r="F17" s="17"/>
      <c r="G17" s="36"/>
      <c r="H17" s="37"/>
      <c r="J17" s="25">
        <f t="shared" si="0"/>
        <v>0</v>
      </c>
      <c r="K17" s="43">
        <f>IF(F17&lt;&gt;"",VLOOKUP($F17,'Corporate Rate Card - Travel'!$A$3:$D$16,2,0)*$G17,0)</f>
        <v>0</v>
      </c>
      <c r="L17" s="43">
        <f>IF(F17&lt;&gt;"",VLOOKUP($F17,'Corporate Rate Card - Travel'!$A$3:$E$16,3,0)*$G17*$H17,0)</f>
        <v>0</v>
      </c>
      <c r="M17" s="26">
        <v>0</v>
      </c>
      <c r="N17" s="46">
        <f>IF(H17&lt;&gt;"",VLOOKUP($F17,'Corporate Rate Card - Travel'!$A$3:$E$16,4,0)*$G17*$H17,0)</f>
        <v>0</v>
      </c>
    </row>
    <row r="18" spans="2:14">
      <c r="B18" s="12" t="s">
        <v>31</v>
      </c>
      <c r="C18" s="16"/>
      <c r="D18" s="17"/>
      <c r="E18" s="32" t="str">
        <f>IFERROR(VLOOKUP(F18,Lookups!B16:C28,2,0),"")</f>
        <v/>
      </c>
      <c r="F18" s="17"/>
      <c r="G18" s="36"/>
      <c r="H18" s="37"/>
      <c r="J18" s="25">
        <f t="shared" si="0"/>
        <v>0</v>
      </c>
      <c r="K18" s="43">
        <f>IF(F18&lt;&gt;"",VLOOKUP($F18,'Corporate Rate Card - Travel'!$A$3:$D$16,2,0)*$G18,0)</f>
        <v>0</v>
      </c>
      <c r="L18" s="43">
        <f>IF(F18&lt;&gt;"",VLOOKUP($F18,'Corporate Rate Card - Travel'!$A$3:$E$16,3,0)*$G18*$H18,0)</f>
        <v>0</v>
      </c>
      <c r="M18" s="26">
        <v>0</v>
      </c>
      <c r="N18" s="46">
        <f>IF(H18&lt;&gt;"",VLOOKUP($F18,'Corporate Rate Card - Travel'!$A$3:$E$16,4,0)*$G18*$H18,0)</f>
        <v>0</v>
      </c>
    </row>
    <row r="19" spans="2:14">
      <c r="B19" s="13" t="s">
        <v>32</v>
      </c>
      <c r="C19" s="18"/>
      <c r="D19" s="19"/>
      <c r="E19" s="33" t="str">
        <f>IFERROR(VLOOKUP(F19,Lookups!B17:C29,2,0),"")</f>
        <v/>
      </c>
      <c r="F19" s="19"/>
      <c r="G19" s="38"/>
      <c r="H19" s="39"/>
      <c r="J19" s="27">
        <f t="shared" si="0"/>
        <v>0</v>
      </c>
      <c r="K19" s="44">
        <f>IF(F19&lt;&gt;"",VLOOKUP($F19,'Corporate Rate Card - Travel'!$A$3:$D$16,2,0)*$G19,0)</f>
        <v>0</v>
      </c>
      <c r="L19" s="44">
        <f>IF(F19&lt;&gt;"",VLOOKUP($F19,'Corporate Rate Card - Travel'!$A$3:$E$16,3,0)*$G19*$H19,0)</f>
        <v>0</v>
      </c>
      <c r="M19" s="28">
        <v>0</v>
      </c>
      <c r="N19" s="47">
        <f>IF(H19&lt;&gt;"",VLOOKUP($F19,'Corporate Rate Card - Travel'!$A$3:$E$16,4,0)*$G19*$H19,0)</f>
        <v>0</v>
      </c>
    </row>
    <row r="20" spans="2:14">
      <c r="G20" s="40"/>
      <c r="H20" s="40"/>
      <c r="J20" s="29"/>
      <c r="K20" s="29"/>
      <c r="L20" s="29"/>
      <c r="M20" s="29"/>
      <c r="N20" s="29"/>
    </row>
    <row r="21" spans="2:14" ht="16" thickBot="1">
      <c r="B21" s="20"/>
      <c r="C21" s="20" t="s">
        <v>33</v>
      </c>
      <c r="D21" s="20"/>
      <c r="E21" s="20"/>
      <c r="F21" s="20"/>
      <c r="G21" s="41">
        <f>SUM(G5:G19)</f>
        <v>1</v>
      </c>
      <c r="H21" s="41">
        <f>SUM(H5:H19)</f>
        <v>2</v>
      </c>
      <c r="J21" s="30">
        <f>SUM(J5:J19)</f>
        <v>649</v>
      </c>
      <c r="K21" s="30">
        <f t="shared" ref="K21:N21" si="1">SUM(K5:K19)</f>
        <v>89</v>
      </c>
      <c r="L21" s="30">
        <f t="shared" si="1"/>
        <v>400</v>
      </c>
      <c r="M21" s="30">
        <f t="shared" si="1"/>
        <v>0</v>
      </c>
      <c r="N21" s="30">
        <f t="shared" si="1"/>
        <v>160</v>
      </c>
    </row>
    <row r="22" spans="2:14" ht="16" thickTop="1"/>
  </sheetData>
  <mergeCells count="1">
    <mergeCell ref="D2:E2"/>
  </mergeCells>
  <dataValidations count="2">
    <dataValidation type="list" allowBlank="1" showInputMessage="1" showErrorMessage="1" sqref="F5:F19">
      <formula1>rngDestination</formula1>
    </dataValidation>
    <dataValidation type="list" allowBlank="1" showInputMessage="1" showErrorMessage="1" sqref="D5:D19">
      <formula1>rngMonth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workbookViewId="0">
      <selection activeCell="E14" sqref="E3:E14"/>
    </sheetView>
  </sheetViews>
  <sheetFormatPr baseColWidth="10" defaultRowHeight="15" x14ac:dyDescent="0"/>
  <sheetData>
    <row r="3" spans="2:5">
      <c r="B3" s="1" t="s">
        <v>14</v>
      </c>
      <c r="C3" s="1" t="s">
        <v>1</v>
      </c>
      <c r="E3" t="s">
        <v>44</v>
      </c>
    </row>
    <row r="4" spans="2:5">
      <c r="B4" s="1" t="s">
        <v>6</v>
      </c>
      <c r="C4" s="1" t="s">
        <v>0</v>
      </c>
      <c r="E4" t="s">
        <v>45</v>
      </c>
    </row>
    <row r="5" spans="2:5">
      <c r="B5" s="1" t="s">
        <v>10</v>
      </c>
      <c r="C5" s="1" t="s">
        <v>1</v>
      </c>
      <c r="E5" t="s">
        <v>46</v>
      </c>
    </row>
    <row r="6" spans="2:5">
      <c r="B6" s="1" t="s">
        <v>12</v>
      </c>
      <c r="C6" s="1" t="s">
        <v>1</v>
      </c>
      <c r="E6" t="s">
        <v>47</v>
      </c>
    </row>
    <row r="7" spans="2:5">
      <c r="B7" s="1" t="s">
        <v>7</v>
      </c>
      <c r="C7" s="1" t="s">
        <v>0</v>
      </c>
      <c r="E7" t="s">
        <v>48</v>
      </c>
    </row>
    <row r="8" spans="2:5">
      <c r="B8" s="1" t="s">
        <v>11</v>
      </c>
      <c r="C8" s="1" t="s">
        <v>1</v>
      </c>
      <c r="E8" t="s">
        <v>49</v>
      </c>
    </row>
    <row r="9" spans="2:5">
      <c r="B9" s="1" t="s">
        <v>4</v>
      </c>
      <c r="C9" s="1" t="s">
        <v>0</v>
      </c>
      <c r="E9" t="s">
        <v>50</v>
      </c>
    </row>
    <row r="10" spans="2:5">
      <c r="B10" s="1" t="s">
        <v>3</v>
      </c>
      <c r="C10" s="1" t="s">
        <v>0</v>
      </c>
      <c r="E10" t="s">
        <v>51</v>
      </c>
    </row>
    <row r="11" spans="2:5">
      <c r="B11" s="1" t="s">
        <v>9</v>
      </c>
      <c r="C11" s="1" t="s">
        <v>1</v>
      </c>
      <c r="E11" t="s">
        <v>52</v>
      </c>
    </row>
    <row r="12" spans="2:5">
      <c r="B12" s="1" t="s">
        <v>2</v>
      </c>
      <c r="C12" s="1" t="s">
        <v>0</v>
      </c>
      <c r="E12" t="s">
        <v>53</v>
      </c>
    </row>
    <row r="13" spans="2:5">
      <c r="B13" s="1" t="s">
        <v>13</v>
      </c>
      <c r="C13" s="1" t="s">
        <v>1</v>
      </c>
      <c r="E13" t="s">
        <v>54</v>
      </c>
    </row>
    <row r="14" spans="2:5">
      <c r="B14" s="1" t="s">
        <v>8</v>
      </c>
      <c r="C14" s="1" t="s">
        <v>1</v>
      </c>
      <c r="E14" t="s">
        <v>55</v>
      </c>
    </row>
    <row r="15" spans="2:5">
      <c r="B15" s="1" t="s">
        <v>5</v>
      </c>
      <c r="C15" s="1" t="s">
        <v>0</v>
      </c>
    </row>
  </sheetData>
  <sortState ref="B3:C15">
    <sortCondition ref="B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Corporate Rate Card - Travel</vt:lpstr>
      <vt:lpstr>Travel Plan - Finance</vt:lpstr>
      <vt:lpstr>Lookups</vt:lpstr>
    </vt:vector>
  </TitlesOfParts>
  <Company>InfoCube Consulting (Australia)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Hill</dc:creator>
  <cp:lastModifiedBy>Ben Hill</cp:lastModifiedBy>
  <dcterms:created xsi:type="dcterms:W3CDTF">2014-06-29T12:20:55Z</dcterms:created>
  <dcterms:modified xsi:type="dcterms:W3CDTF">2014-10-31T04:36:48Z</dcterms:modified>
</cp:coreProperties>
</file>